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-file01\SCRATCH\jol\"/>
    </mc:Choice>
  </mc:AlternateContent>
  <xr:revisionPtr revIDLastSave="0" documentId="13_ncr:1_{D826A9AF-C704-411A-AE1E-BA41BD19FC33}" xr6:coauthVersionLast="47" xr6:coauthVersionMax="47" xr10:uidLastSave="{00000000-0000-0000-0000-000000000000}"/>
  <bookViews>
    <workbookView xWindow="1905" yWindow="1905" windowWidth="25050" windowHeight="13275" xr2:uid="{0FBE8F92-40C6-584C-81A6-862F1E8CF8F4}"/>
  </bookViews>
  <sheets>
    <sheet name="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3" i="1"/>
  <c r="G7" i="1"/>
  <c r="G6" i="1"/>
  <c r="G5" i="1"/>
  <c r="G4" i="1"/>
  <c r="C3" i="1"/>
  <c r="F3" i="1"/>
  <c r="H3" i="1"/>
  <c r="L3" i="1"/>
  <c r="K3" i="1"/>
  <c r="J3" i="1"/>
  <c r="I3" i="1"/>
  <c r="I7" i="1"/>
  <c r="I6" i="1"/>
  <c r="I5" i="1"/>
  <c r="H9" i="1"/>
  <c r="H8" i="1"/>
  <c r="H4" i="1"/>
  <c r="B7" i="1"/>
  <c r="H7" i="1" s="1"/>
  <c r="B6" i="1"/>
  <c r="H6" i="1" s="1"/>
  <c r="B5" i="1"/>
  <c r="H5" i="1" s="1"/>
  <c r="G9" i="1"/>
  <c r="G8" i="1"/>
</calcChain>
</file>

<file path=xl/sharedStrings.xml><?xml version="1.0" encoding="utf-8"?>
<sst xmlns="http://schemas.openxmlformats.org/spreadsheetml/2006/main" count="59" uniqueCount="44">
  <si>
    <t>Naam + UZOVI code</t>
  </si>
  <si>
    <t>Gemiddelde indexatie %</t>
  </si>
  <si>
    <t>9200: Jaarlijks gerichte voetcontrole om te beoordelen of iemand met licht verhoogde risicovoeten mogelijk wonden krijgt (zorgpakket met profiel 1) (eenmalig jaartarief)</t>
  </si>
  <si>
    <t>9203: Preventieve voetzorg om zeer hoog risicovoeten te beschermen tegen het (opnieuw) krijgen van wonden (zorgpakket met profiel 4) (kwartaaltarief)</t>
  </si>
  <si>
    <t>9204: Toeslag voor zorg aan huis (tarief per verrichting)</t>
  </si>
  <si>
    <t>9205: Toeslag voor zorg in een instelling (tarief per verrichting)</t>
  </si>
  <si>
    <t>Duur overeenkomst</t>
  </si>
  <si>
    <t>2-jarige overeenkomst
Jaren: 2025-2026</t>
  </si>
  <si>
    <t>Beleid verwijzingen</t>
  </si>
  <si>
    <t>Geen bepalingen opgenomen in de overeenkomst</t>
  </si>
  <si>
    <t>Extra beleid voor ambulante zorg</t>
  </si>
  <si>
    <t>2-jarige overeenkomst
Jaren: 2026-2027</t>
  </si>
  <si>
    <t>NZa maximumtarieven volgens 
prestatie en tariefbeschikking 'Overige geneeskundige zorg' 2026
TB/REG-26625-01</t>
  </si>
  <si>
    <t>1-jarig overeenkomst 2026</t>
  </si>
  <si>
    <t>Verwijzing initieel; de originele verwijzing van de verwijzer dient in het patiëntendossier aanwezig te zijn.</t>
  </si>
  <si>
    <t>Verwijzing initieel.</t>
  </si>
  <si>
    <t>Verwijzing initieel; verwijzing kent geen maximale geldigheidsduur. De behandeling dient te allen tijde aan te sluiten bij de in de verwijzing genoemde diagnose en risicoklasse. Verwijzing bij veranderingen in risicoclassificatie.</t>
  </si>
  <si>
    <r>
      <rPr>
        <b/>
        <sz val="14"/>
        <color theme="1"/>
        <rFont val="Calibri"/>
        <family val="2"/>
      </rPr>
      <t>VGZ 7095</t>
    </r>
    <r>
      <rPr>
        <sz val="14"/>
        <color theme="1"/>
        <rFont val="Calibri"/>
        <family val="2"/>
      </rPr>
      <t xml:space="preserve">
IZZ 7095
VGZbewuzt 7095
MVJP 7095
Zorgzaam 7095
IZA 3334
UMC 0736
Univé 0101 
Zekur 0101
Zekur natura 3361</t>
    </r>
  </si>
  <si>
    <r>
      <rPr>
        <b/>
        <sz val="14"/>
        <color theme="1"/>
        <rFont val="Calibri"/>
        <family val="2"/>
      </rPr>
      <t>CZ 9664</t>
    </r>
    <r>
      <rPr>
        <sz val="14"/>
        <color theme="1"/>
        <rFont val="Calibri"/>
        <family val="2"/>
      </rPr>
      <t xml:space="preserve">
OHRA 9664  
Nationale Nederlanden 9664  
Just 9664
CZ direct 9664</t>
    </r>
  </si>
  <si>
    <r>
      <rPr>
        <b/>
        <sz val="14"/>
        <color theme="1"/>
        <rFont val="Calibri"/>
        <family val="2"/>
      </rPr>
      <t>Menzis 3332</t>
    </r>
    <r>
      <rPr>
        <sz val="14"/>
        <color theme="1"/>
        <rFont val="Calibri"/>
        <family val="2"/>
      </rPr>
      <t xml:space="preserve">
Anderzorg 3333
</t>
    </r>
  </si>
  <si>
    <r>
      <rPr>
        <b/>
        <sz val="14"/>
        <color theme="1"/>
        <rFont val="Calibri"/>
        <family val="2"/>
      </rPr>
      <t>Zorgverzekeraar Zorg en Zekerheid  7085</t>
    </r>
    <r>
      <rPr>
        <sz val="14"/>
        <color theme="1"/>
        <rFont val="Calibri"/>
        <family val="2"/>
      </rPr>
      <t xml:space="preserve">
AZVZ 7085
ZEM 7085</t>
    </r>
  </si>
  <si>
    <r>
      <t xml:space="preserve">9201: Preventieve voetzorg om hoog risicovoeten </t>
    </r>
    <r>
      <rPr>
        <u/>
        <sz val="14"/>
        <color theme="1"/>
        <rFont val="Calibri"/>
        <family val="2"/>
      </rPr>
      <t>zonder</t>
    </r>
    <r>
      <rPr>
        <sz val="14"/>
        <color theme="1"/>
        <rFont val="Calibri"/>
        <family val="2"/>
      </rPr>
      <t xml:space="preserve"> lokaal verhoogde druk te beschermen tegen het krijgen van wonden (zorgpakket met profiel 2) (kwartaaltarief)</t>
    </r>
  </si>
  <si>
    <r>
      <t xml:space="preserve">9202: Preventieve voetzorg om hoog risicovoeten </t>
    </r>
    <r>
      <rPr>
        <u/>
        <sz val="14"/>
        <color theme="1"/>
        <rFont val="Calibri"/>
        <family val="2"/>
      </rPr>
      <t>met</t>
    </r>
    <r>
      <rPr>
        <sz val="14"/>
        <color theme="1"/>
        <rFont val="Calibri"/>
        <family val="2"/>
      </rPr>
      <t xml:space="preserve"> lokaal verhoogde druk te beschermen tegen het krijgen van wonden (zorgpakket met profiel 3) (kwartaaltarief)</t>
    </r>
  </si>
  <si>
    <r>
      <rPr>
        <b/>
        <sz val="14"/>
        <color theme="1"/>
        <rFont val="Calibri"/>
        <family val="2"/>
      </rPr>
      <t>a.s.r. 9018</t>
    </r>
    <r>
      <rPr>
        <sz val="14"/>
        <color theme="1"/>
        <rFont val="Calibri"/>
        <family val="2"/>
      </rPr>
      <t xml:space="preserve">
a.s.r. IK kies zelf 3336</t>
    </r>
  </si>
  <si>
    <r>
      <rPr>
        <b/>
        <sz val="14"/>
        <color theme="1"/>
        <rFont val="Calibri"/>
        <family val="2"/>
      </rPr>
      <t xml:space="preserve">Caresq 3360
</t>
    </r>
    <r>
      <rPr>
        <sz val="14"/>
        <color theme="1"/>
        <rFont val="Calibri"/>
        <family val="2"/>
      </rPr>
      <t>Aevitae 3360</t>
    </r>
  </si>
  <si>
    <t>Tarieven basisverzekerde voetzorg 2026</t>
  </si>
  <si>
    <t>Behandeling aan huis of in een instelling moet op verwijzing staan.</t>
  </si>
  <si>
    <t xml:space="preserve">Voor prestatiecodes 9204 en 9205 geldt een maximum van twee per kwartaal en bij een zorgprofiel 3 of hoger en als de verzekerde wegens medische redenen niet in staat is om naar de zorgaanbieder te reizen en de verzekerde geen mantelzorger heeft om naar de zorgaanbieder te gaan. </t>
  </si>
  <si>
    <t>Indien de fysieke gesteldheid van de verzekerde het noodzakelijk maakt om aan huis te behandelen, wordt deze medische noodzaak door de zorgaanbieder vastgesteld op basis van een verwijzing.</t>
  </si>
  <si>
    <t>3-jarige overeenkomst
Jaren: 2026-2028</t>
  </si>
  <si>
    <t>3-jarige overeenkomst
Jaren: 2024-2025-2026</t>
  </si>
  <si>
    <r>
      <rPr>
        <b/>
        <sz val="14"/>
        <color theme="1"/>
        <rFont val="Calibri"/>
        <family val="2"/>
      </rPr>
      <t>ONVZ 3343</t>
    </r>
    <r>
      <rPr>
        <sz val="14"/>
        <color theme="1"/>
        <rFont val="Calibri"/>
        <family val="2"/>
      </rPr>
      <t xml:space="preserve">
ONVZ Expats 3365
VvAA zorgverzekering 3343
</t>
    </r>
  </si>
  <si>
    <r>
      <rPr>
        <b/>
        <sz val="14"/>
        <color theme="1"/>
        <rFont val="Calibri"/>
        <family val="2"/>
      </rPr>
      <t>Salland Zorgverzekeraar 3347</t>
    </r>
    <r>
      <rPr>
        <sz val="14"/>
        <color theme="1"/>
        <rFont val="Calibri"/>
        <family val="2"/>
      </rPr>
      <t xml:space="preserve">
Eno 3347
Zorgdirect 3347
</t>
    </r>
  </si>
  <si>
    <t>Verwijzing initieel; starten binnen 9 maanden na afgifte van de verwijzing, kent geen maximale geldigheidsduuren dient te allen tijde aan te sluiten bij de in de verwijzing.
Verwijzing bij veranderingen in risicoclassificatie</t>
  </si>
  <si>
    <t>Verwijzing initieel; verwijzing 
maximaal drie maanden geldig totdat de zorgverlening start.</t>
  </si>
  <si>
    <t>Verwijzing initieel; verwijzing 
maximaal drie maanden geldig totdat de zorgverlening start.
Nieuwe verwijzing vereist bij veranderingen in risicoclassificatie.</t>
  </si>
  <si>
    <r>
      <rPr>
        <b/>
        <sz val="14"/>
        <color theme="1"/>
        <rFont val="Calibri"/>
        <family val="2"/>
      </rPr>
      <t xml:space="preserve">Zilveren Kruis 3311 </t>
    </r>
    <r>
      <rPr>
        <sz val="14"/>
        <color theme="1"/>
        <rFont val="Calibri"/>
        <family val="2"/>
      </rPr>
      <t xml:space="preserve">
Interpolis 3313 
FBTO 3351  
AON Vitaal 8971 
ZieZo 3311
De Friesland 3358
De Christelijke zorgverzekeraar 3311 
Achmea 3311 </t>
    </r>
  </si>
  <si>
    <t xml:space="preserve">Verwijzing initieel; de aanvang van de behandeling vindt binnen twaalf maanden na de verwijzingsdatum plaats.
Verwijzing bij veranderingen in risicoclassificatie en/of zorgpakket.  </t>
  </si>
  <si>
    <t>3-jarige overeenkomst
Jaren: 2026 - 2027 - 2028</t>
  </si>
  <si>
    <r>
      <rPr>
        <b/>
        <sz val="14"/>
        <color theme="1"/>
        <rFont val="Calibri"/>
        <family val="2"/>
      </rPr>
      <t>DSW Zorgverzekeraar 7029</t>
    </r>
    <r>
      <rPr>
        <sz val="14"/>
        <color theme="1"/>
        <rFont val="Calibri"/>
        <family val="2"/>
      </rPr>
      <t xml:space="preserve">
DSW Zorgverzekeraar wat betreft de verzekering van militairen zoals uitgevoerd door de StichtingZiektekostenVerzekering Krijgsmacht (SZVK) 3363
Stad Holland Zorgverzekeraar 7037
</t>
    </r>
  </si>
  <si>
    <t xml:space="preserve">Verwijzing initieel.
Verwijzing bij veranderingen in de risicoclassificatie.                      </t>
  </si>
  <si>
    <t>Opmerkingen</t>
  </si>
  <si>
    <t>Geen indexatie toegepast op de ambulante tarieven</t>
  </si>
  <si>
    <t>Tarief 2027 staat ook al vast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</si>
</sst>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€&quot;\ #,##0.00"/>
  </numFmts>
  <fonts count="6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</font>
    <font>
      <i/>
      <sz val="14"/>
      <color theme="1"/>
      <name val="Calibri"/>
      <family val="2"/>
    </font>
    <font>
      <b/>
      <sz val="14"/>
      <color theme="1"/>
      <name val="Calibri"/>
      <family val="2"/>
    </font>
    <font>
      <u/>
      <sz val="14"/>
      <color theme="1"/>
      <name val="Calibri"/>
      <family val="2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5" fontId="1" fillId="0" borderId="1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165" fontId="1" fillId="0" borderId="2" xfId="0" applyNumberFormat="1" applyFont="1" applyBorder="1" applyAlignment="1">
      <alignment horizontal="left" vertical="top" wrapText="1"/>
    </xf>
    <xf numFmtId="10" fontId="2" fillId="0" borderId="3" xfId="0" applyNumberFormat="1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165" fontId="1" fillId="0" borderId="3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64" fontId="2" fillId="0" borderId="7" xfId="0" applyNumberFormat="1" applyFont="1" applyBorder="1" applyAlignment="1">
      <alignment horizontal="left" vertical="top"/>
    </xf>
    <xf numFmtId="165" fontId="1" fillId="0" borderId="8" xfId="0" applyNumberFormat="1" applyFont="1" applyBorder="1" applyAlignment="1">
      <alignment horizontal="left" vertical="top"/>
    </xf>
    <xf numFmtId="165" fontId="5" fillId="0" borderId="8" xfId="0" applyNumberFormat="1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164" fontId="2" fillId="0" borderId="4" xfId="0" applyNumberFormat="1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 wrapText="1"/>
    </xf>
    <xf numFmtId="165" fontId="1" fillId="0" borderId="13" xfId="0" applyNumberFormat="1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165" fontId="2" fillId="0" borderId="17" xfId="0" applyNumberFormat="1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8A3A-38DE-BE48-A899-3049DD4AE035}">
  <dimension ref="A1:L16"/>
  <sheetViews>
    <sheetView tabSelected="1" zoomScale="55" zoomScaleNormal="5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10.875" defaultRowHeight="18.75" customHeight="1" x14ac:dyDescent="0.25"/>
  <cols>
    <col min="1" max="1" width="60.625" style="1" customWidth="1"/>
    <col min="2" max="7" width="35.625" style="1" customWidth="1"/>
    <col min="8" max="8" width="35.625" style="3" customWidth="1"/>
    <col min="9" max="12" width="35.625" style="1" customWidth="1"/>
    <col min="13" max="16384" width="10.875" style="1"/>
  </cols>
  <sheetData>
    <row r="1" spans="1:12" x14ac:dyDescent="0.25">
      <c r="A1" s="24"/>
      <c r="B1" s="25"/>
      <c r="C1" s="26" t="s">
        <v>0</v>
      </c>
      <c r="D1" s="26" t="s">
        <v>0</v>
      </c>
      <c r="E1" s="26" t="s">
        <v>0</v>
      </c>
      <c r="F1" s="26" t="s">
        <v>0</v>
      </c>
      <c r="G1" s="26" t="s">
        <v>0</v>
      </c>
      <c r="H1" s="27" t="s">
        <v>0</v>
      </c>
      <c r="I1" s="26" t="s">
        <v>0</v>
      </c>
      <c r="J1" s="26" t="s">
        <v>0</v>
      </c>
      <c r="K1" s="26" t="s">
        <v>0</v>
      </c>
      <c r="L1" s="28" t="s">
        <v>0</v>
      </c>
    </row>
    <row r="2" spans="1:12" ht="194.45" customHeight="1" thickBot="1" x14ac:dyDescent="0.3">
      <c r="A2" s="29" t="s">
        <v>25</v>
      </c>
      <c r="B2" s="30" t="s">
        <v>12</v>
      </c>
      <c r="C2" s="6" t="s">
        <v>36</v>
      </c>
      <c r="D2" s="6" t="s">
        <v>17</v>
      </c>
      <c r="E2" s="6" t="s">
        <v>18</v>
      </c>
      <c r="F2" s="6" t="s">
        <v>19</v>
      </c>
      <c r="G2" s="6" t="s">
        <v>39</v>
      </c>
      <c r="H2" s="7" t="s">
        <v>20</v>
      </c>
      <c r="I2" s="6" t="s">
        <v>32</v>
      </c>
      <c r="J2" s="6" t="s">
        <v>31</v>
      </c>
      <c r="K2" s="6" t="s">
        <v>24</v>
      </c>
      <c r="L2" s="6" t="s">
        <v>23</v>
      </c>
    </row>
    <row r="3" spans="1:12" s="2" customFormat="1" x14ac:dyDescent="0.25">
      <c r="A3" s="18" t="s">
        <v>1</v>
      </c>
      <c r="B3" s="13"/>
      <c r="C3" s="8">
        <f>SUM(69.3-65.97)/65.97</f>
        <v>5.0477489768076374E-2</v>
      </c>
      <c r="D3" s="8">
        <v>5.0299999999999997E-2</v>
      </c>
      <c r="E3" s="8">
        <f>SUM(73.44-69.79)/69.79</f>
        <v>5.2299756412093293E-2</v>
      </c>
      <c r="F3" s="8">
        <f>SUM(68.58-65.16)/65.16</f>
        <v>5.2486187845303893E-2</v>
      </c>
      <c r="G3" s="8">
        <f>SUM(70.21-67.16)/67.16</f>
        <v>4.5413936867182807E-2</v>
      </c>
      <c r="H3" s="8">
        <f>SUM(73.73-70.05)/70.05</f>
        <v>5.2533904354032934E-2</v>
      </c>
      <c r="I3" s="8">
        <f>SUM(81.92-77.84)/77.84</f>
        <v>5.2415210688591958E-2</v>
      </c>
      <c r="J3" s="8">
        <f>SUM(79.46-75.5)/75.5</f>
        <v>5.2450331125827733E-2</v>
      </c>
      <c r="K3" s="8">
        <f>SUM(58.25-57.67)/57.67</f>
        <v>1.0057222125888648E-2</v>
      </c>
      <c r="L3" s="8">
        <f>SUM(69.25-65.8)/65.8</f>
        <v>5.2431610942249289E-2</v>
      </c>
    </row>
    <row r="4" spans="1:12" ht="56.25" x14ac:dyDescent="0.25">
      <c r="A4" s="31" t="s">
        <v>2</v>
      </c>
      <c r="B4" s="14">
        <v>51.33</v>
      </c>
      <c r="C4" s="5">
        <v>44.08</v>
      </c>
      <c r="D4" s="5">
        <v>46.79</v>
      </c>
      <c r="E4" s="5">
        <v>46.25</v>
      </c>
      <c r="F4" s="5">
        <v>42.96</v>
      </c>
      <c r="G4" s="5">
        <f>43.96</f>
        <v>43.96</v>
      </c>
      <c r="H4" s="5">
        <f t="shared" ref="H4:H9" si="0">SUM(B4)*0.9</f>
        <v>46.197000000000003</v>
      </c>
      <c r="I4" s="14">
        <v>51.33</v>
      </c>
      <c r="J4" s="5">
        <v>49.79</v>
      </c>
      <c r="K4" s="5">
        <v>37.46</v>
      </c>
      <c r="L4" s="5">
        <v>44.87</v>
      </c>
    </row>
    <row r="5" spans="1:12" ht="56.25" x14ac:dyDescent="0.25">
      <c r="A5" s="31" t="s">
        <v>21</v>
      </c>
      <c r="B5" s="15">
        <f>SUM(365/4)</f>
        <v>91.25</v>
      </c>
      <c r="C5" s="5">
        <v>78.349999999999994</v>
      </c>
      <c r="D5" s="5">
        <v>83.17</v>
      </c>
      <c r="E5" s="5">
        <v>80.8</v>
      </c>
      <c r="F5" s="5">
        <v>76.400000000000006</v>
      </c>
      <c r="G5" s="5">
        <f>78.76</f>
        <v>78.760000000000005</v>
      </c>
      <c r="H5" s="5">
        <f t="shared" si="0"/>
        <v>82.125</v>
      </c>
      <c r="I5" s="15">
        <f>SUM(365/4)</f>
        <v>91.25</v>
      </c>
      <c r="J5" s="5">
        <v>88.51</v>
      </c>
      <c r="K5" s="5">
        <v>66.59</v>
      </c>
      <c r="L5" s="5">
        <v>79.55</v>
      </c>
    </row>
    <row r="6" spans="1:12" ht="56.25" x14ac:dyDescent="0.25">
      <c r="A6" s="31" t="s">
        <v>22</v>
      </c>
      <c r="B6" s="15">
        <f>SUM(532.29/4)</f>
        <v>133.07249999999999</v>
      </c>
      <c r="C6" s="5">
        <v>114.29</v>
      </c>
      <c r="D6" s="5">
        <v>121.29</v>
      </c>
      <c r="E6" s="5">
        <v>119.8</v>
      </c>
      <c r="F6" s="5">
        <v>111.39</v>
      </c>
      <c r="G6" s="5">
        <f>115.68</f>
        <v>115.68</v>
      </c>
      <c r="H6" s="5">
        <f t="shared" si="0"/>
        <v>119.76524999999999</v>
      </c>
      <c r="I6" s="15">
        <f>SUM(532.29/4)</f>
        <v>133.07249999999999</v>
      </c>
      <c r="J6" s="5">
        <v>129.08000000000001</v>
      </c>
      <c r="K6" s="5">
        <v>97.1</v>
      </c>
      <c r="L6" s="5">
        <v>113.75</v>
      </c>
    </row>
    <row r="7" spans="1:12" ht="56.25" x14ac:dyDescent="0.25">
      <c r="A7" s="31" t="s">
        <v>3</v>
      </c>
      <c r="B7" s="15">
        <f>SUM(714.79/4)</f>
        <v>178.69749999999999</v>
      </c>
      <c r="C7" s="5">
        <v>153.46</v>
      </c>
      <c r="D7" s="5">
        <v>162.88</v>
      </c>
      <c r="E7" s="5">
        <v>160.9</v>
      </c>
      <c r="F7" s="5">
        <v>149.61000000000001</v>
      </c>
      <c r="G7" s="5">
        <f>153.04</f>
        <v>153.04</v>
      </c>
      <c r="H7" s="5">
        <f t="shared" si="0"/>
        <v>160.82775000000001</v>
      </c>
      <c r="I7" s="15">
        <f>SUM(714.79/4)</f>
        <v>178.69749999999999</v>
      </c>
      <c r="J7" s="5">
        <v>173.34</v>
      </c>
      <c r="K7" s="5">
        <v>130.34</v>
      </c>
      <c r="L7" s="5">
        <v>152.68</v>
      </c>
    </row>
    <row r="8" spans="1:12" x14ac:dyDescent="0.25">
      <c r="A8" s="31" t="s">
        <v>4</v>
      </c>
      <c r="B8" s="14">
        <v>27.86</v>
      </c>
      <c r="C8" s="5">
        <v>16.3</v>
      </c>
      <c r="D8" s="5">
        <v>23.15</v>
      </c>
      <c r="E8" s="5">
        <v>24.65</v>
      </c>
      <c r="F8" s="5">
        <v>23.31</v>
      </c>
      <c r="G8" s="5">
        <f>22.37</f>
        <v>22.37</v>
      </c>
      <c r="H8" s="5">
        <f t="shared" si="0"/>
        <v>25.074000000000002</v>
      </c>
      <c r="I8" s="14">
        <v>27.86</v>
      </c>
      <c r="J8" s="5">
        <v>27.02</v>
      </c>
      <c r="K8" s="5">
        <v>11.99</v>
      </c>
      <c r="L8" s="5">
        <v>16.440000000000001</v>
      </c>
    </row>
    <row r="9" spans="1:12" ht="18.600000000000001" customHeight="1" x14ac:dyDescent="0.25">
      <c r="A9" s="31" t="s">
        <v>5</v>
      </c>
      <c r="B9" s="14">
        <v>9.2899999999999991</v>
      </c>
      <c r="C9" s="5">
        <v>9.2899999999999991</v>
      </c>
      <c r="D9" s="5">
        <v>7.72</v>
      </c>
      <c r="E9" s="5">
        <v>8.25</v>
      </c>
      <c r="F9" s="5">
        <v>7.78</v>
      </c>
      <c r="G9" s="5">
        <f>7.44</f>
        <v>7.44</v>
      </c>
      <c r="H9" s="5">
        <f t="shared" si="0"/>
        <v>8.3609999999999989</v>
      </c>
      <c r="I9" s="14">
        <v>9.2899999999999991</v>
      </c>
      <c r="J9" s="5">
        <v>9.01</v>
      </c>
      <c r="K9" s="5">
        <v>6</v>
      </c>
      <c r="L9" s="5">
        <v>8.2200000000000006</v>
      </c>
    </row>
    <row r="10" spans="1:12" ht="59.1" customHeight="1" thickBot="1" x14ac:dyDescent="0.3">
      <c r="A10" s="29" t="s">
        <v>6</v>
      </c>
      <c r="B10" s="16">
        <v>2026</v>
      </c>
      <c r="C10" s="6" t="s">
        <v>7</v>
      </c>
      <c r="D10" s="6" t="s">
        <v>13</v>
      </c>
      <c r="E10" s="6" t="s">
        <v>29</v>
      </c>
      <c r="F10" s="6" t="s">
        <v>11</v>
      </c>
      <c r="G10" s="6" t="s">
        <v>38</v>
      </c>
      <c r="H10" s="7" t="s">
        <v>13</v>
      </c>
      <c r="I10" s="6" t="s">
        <v>7</v>
      </c>
      <c r="J10" s="6" t="s">
        <v>7</v>
      </c>
      <c r="K10" s="6" t="s">
        <v>11</v>
      </c>
      <c r="L10" s="6" t="s">
        <v>30</v>
      </c>
    </row>
    <row r="11" spans="1:12" ht="150" x14ac:dyDescent="0.25">
      <c r="A11" s="17" t="s">
        <v>8</v>
      </c>
      <c r="B11" s="34"/>
      <c r="C11" s="10" t="s">
        <v>37</v>
      </c>
      <c r="D11" s="10" t="s">
        <v>15</v>
      </c>
      <c r="E11" s="10" t="s">
        <v>34</v>
      </c>
      <c r="F11" s="10" t="s">
        <v>35</v>
      </c>
      <c r="G11" s="10" t="s">
        <v>40</v>
      </c>
      <c r="H11" s="11" t="s">
        <v>16</v>
      </c>
      <c r="I11" s="10" t="s">
        <v>33</v>
      </c>
      <c r="J11" s="10" t="s">
        <v>9</v>
      </c>
      <c r="K11" s="10" t="s">
        <v>15</v>
      </c>
      <c r="L11" s="12" t="s">
        <v>14</v>
      </c>
    </row>
    <row r="12" spans="1:12" ht="187.5" x14ac:dyDescent="0.25">
      <c r="A12" s="19" t="s">
        <v>10</v>
      </c>
      <c r="B12" s="35"/>
      <c r="C12" s="20"/>
      <c r="D12" s="20"/>
      <c r="E12" s="21" t="s">
        <v>26</v>
      </c>
      <c r="F12" s="21"/>
      <c r="G12" s="20"/>
      <c r="H12" s="22"/>
      <c r="I12" s="20"/>
      <c r="J12" s="21"/>
      <c r="K12" s="21" t="s">
        <v>28</v>
      </c>
      <c r="L12" s="23" t="s">
        <v>27</v>
      </c>
    </row>
    <row r="13" spans="1:12" ht="37.5" customHeight="1" thickBot="1" x14ac:dyDescent="0.3">
      <c r="A13" s="33" t="s">
        <v>41</v>
      </c>
      <c r="B13" s="32"/>
      <c r="C13" s="6"/>
      <c r="D13" s="6" t="s">
        <v>42</v>
      </c>
      <c r="E13" s="6"/>
      <c r="F13" s="6"/>
      <c r="G13" s="6" t="s">
        <v>42</v>
      </c>
      <c r="H13" s="7"/>
      <c r="I13" s="6"/>
      <c r="J13" s="6"/>
      <c r="K13" s="6" t="s">
        <v>43</v>
      </c>
      <c r="L13" s="9"/>
    </row>
    <row r="16" spans="1:12" ht="18.75" customHeight="1" x14ac:dyDescent="0.25">
      <c r="A16" s="4"/>
      <c r="C1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c2b39d-4ea3-4bc7-af78-f79f2893cdff">
      <Terms xmlns="http://schemas.microsoft.com/office/infopath/2007/PartnerControls"/>
    </lcf76f155ced4ddcb4097134ff3c332f>
    <TaxCatchAll xmlns="f0f4b2bb-4e04-4026-9365-fda4a2bcc7b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3FB6EBA2869D47A7B23F9A420A64EC" ma:contentTypeVersion="22" ma:contentTypeDescription="Een nieuw document maken." ma:contentTypeScope="" ma:versionID="f295273fe8a6bdee491d1e7b542165cd">
  <xsd:schema xmlns:xsd="http://www.w3.org/2001/XMLSchema" xmlns:xs="http://www.w3.org/2001/XMLSchema" xmlns:p="http://schemas.microsoft.com/office/2006/metadata/properties" xmlns:ns2="9ac2b39d-4ea3-4bc7-af78-f79f2893cdff" xmlns:ns3="f0f4b2bb-4e04-4026-9365-fda4a2bcc7b2" targetNamespace="http://schemas.microsoft.com/office/2006/metadata/properties" ma:root="true" ma:fieldsID="8fbcdf0bb76a97307c80ae3de358c53c" ns2:_="" ns3:_="">
    <xsd:import namespace="9ac2b39d-4ea3-4bc7-af78-f79f2893cdff"/>
    <xsd:import namespace="f0f4b2bb-4e04-4026-9365-fda4a2bcc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2b39d-4ea3-4bc7-af78-f79f2893c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0c4efa1b-ac45-46dd-9595-e09bba29cb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4b2bb-4e04-4026-9365-fda4a2bcc7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306d511-cc78-4f26-b0f9-c5c7837e1d66}" ma:internalName="TaxCatchAll" ma:showField="CatchAllData" ma:web="f0f4b2bb-4e04-4026-9365-fda4a2bcc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6F6F3D-BE17-487F-A784-6D2260DC056D}">
  <ds:schemaRefs>
    <ds:schemaRef ds:uri="http://purl.org/dc/dcmitype/"/>
    <ds:schemaRef ds:uri="f0f4b2bb-4e04-4026-9365-fda4a2bcc7b2"/>
    <ds:schemaRef ds:uri="http://schemas.microsoft.com/office/2006/documentManagement/types"/>
    <ds:schemaRef ds:uri="http://purl.org/dc/elements/1.1/"/>
    <ds:schemaRef ds:uri="http://www.w3.org/XML/1998/namespace"/>
    <ds:schemaRef ds:uri="9ac2b39d-4ea3-4bc7-af78-f79f2893cdf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C3DFF9E-7045-4270-BCB0-62A672A081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2D2B76-4E66-49E9-8E7D-7CD7D0A42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c2b39d-4ea3-4bc7-af78-f79f2893cdff"/>
    <ds:schemaRef ds:uri="f0f4b2bb-4e04-4026-9365-fda4a2bcc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Jolande Smit</cp:lastModifiedBy>
  <cp:revision/>
  <dcterms:created xsi:type="dcterms:W3CDTF">2020-10-19T18:31:04Z</dcterms:created>
  <dcterms:modified xsi:type="dcterms:W3CDTF">2025-12-03T14:37:04Z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0x0101007B3FB6EBA2869D47A7B23F9A420A64EC</vt:lpwstr>
  </property>
  <property fmtid="{D5CDD505-2E9C-101B-9397-08002B2CF9AE}" pid="3" name="MediaServiceImageTags">
    <vt:lpwstr/>
  </property>
</Properties>
</file>